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Канаш.8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<sst xmlns="http://schemas.openxmlformats.org/spreadsheetml/2006/main" count="116" uniqueCount="58">
  <si>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№8 по ул. Канашская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</si>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</sst>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Q77"/>
  <sheetViews>
    <sheetView tabSelected="1" workbookViewId="0" topLeftCell="A61">
      <pane xSplit="4" topLeftCell="G1" activePane="topRight" state="frozen"/>
      <selection pane="topLeft" activeCell="A55" sqref="A55"/>
      <selection pane="topRight" activeCell="O89" sqref="O89"/>
    </sheetView>
  </sheetViews>
  <sheetFormatPr defaultColWidth="9.00390625" defaultRowHeight="12.75"/>
  <cols>
    <col min="17" max="17" width="9.62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69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>
        <v>9</v>
      </c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9</v>
      </c>
    </row>
    <row r="13" spans="1:17" ht="15.75">
      <c r="A13" s="28"/>
      <c r="B13" s="29"/>
      <c r="C13" s="39"/>
      <c r="D13" s="40" t="s">
        <v>18</v>
      </c>
      <c r="E13" s="41">
        <v>6834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6834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>
        <f>30+50+20+19+16</f>
        <v>135</v>
      </c>
      <c r="Q14" s="27">
        <f t="shared" si="0"/>
        <v>135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>
        <f>13003+19296+6483+5698+4261</f>
        <v>48741</v>
      </c>
      <c r="Q15" s="43">
        <f t="shared" si="0"/>
        <v>48741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>
        <f>1</f>
        <v>1</v>
      </c>
      <c r="O16" s="42"/>
      <c r="P16" s="26"/>
      <c r="Q16" s="27">
        <f t="shared" si="0"/>
        <v>1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>
        <v>130</v>
      </c>
      <c r="O17" s="41"/>
      <c r="P17" s="41"/>
      <c r="Q17" s="34">
        <f t="shared" si="0"/>
        <v>130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>
        <v>10</v>
      </c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10</v>
      </c>
    </row>
    <row r="21" spans="1:17" ht="15.75">
      <c r="A21" s="28"/>
      <c r="B21" s="29"/>
      <c r="C21" s="39"/>
      <c r="D21" s="40" t="s">
        <v>18</v>
      </c>
      <c r="E21" s="41">
        <v>9525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9525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>
        <v>3</v>
      </c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>
        <v>6</v>
      </c>
      <c r="Q24" s="27">
        <f t="shared" si="0"/>
        <v>9</v>
      </c>
    </row>
    <row r="25" spans="1:17" ht="15.75">
      <c r="A25" s="28"/>
      <c r="B25" s="29"/>
      <c r="C25" s="39"/>
      <c r="D25" s="40" t="s">
        <v>18</v>
      </c>
      <c r="E25" s="41">
        <v>1314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>
        <v>5613</v>
      </c>
      <c r="Q25" s="34">
        <f t="shared" si="0"/>
        <v>6927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>
        <v>4</v>
      </c>
      <c r="F28" s="26"/>
      <c r="G28" s="26">
        <v>7</v>
      </c>
      <c r="H28" s="26"/>
      <c r="I28" s="26"/>
      <c r="J28" s="42"/>
      <c r="K28" s="26">
        <v>4</v>
      </c>
      <c r="L28" s="26"/>
      <c r="M28" s="26"/>
      <c r="N28" s="26">
        <f>1+1</f>
        <v>2</v>
      </c>
      <c r="O28" s="26">
        <v>2</v>
      </c>
      <c r="P28" s="26">
        <f>2+4+8+8</f>
        <v>22</v>
      </c>
      <c r="Q28" s="27">
        <f t="shared" si="0"/>
        <v>41</v>
      </c>
    </row>
    <row r="29" spans="1:17" ht="15.75">
      <c r="A29" s="48"/>
      <c r="B29" s="49"/>
      <c r="C29" s="50"/>
      <c r="D29" s="40" t="s">
        <v>18</v>
      </c>
      <c r="E29" s="41">
        <v>584</v>
      </c>
      <c r="F29" s="41"/>
      <c r="G29" s="41">
        <v>1553</v>
      </c>
      <c r="H29" s="41"/>
      <c r="I29" s="41"/>
      <c r="J29" s="41"/>
      <c r="K29" s="41">
        <v>817</v>
      </c>
      <c r="L29" s="41"/>
      <c r="M29" s="41"/>
      <c r="N29" s="41">
        <f>155+253</f>
        <v>408</v>
      </c>
      <c r="O29" s="41">
        <v>310</v>
      </c>
      <c r="P29" s="41">
        <f>947+1014+1240+1240</f>
        <v>4441</v>
      </c>
      <c r="Q29" s="34">
        <f t="shared" si="0"/>
        <v>8113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>SUM(E36:P36)</f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22">
        <f>SUM(E37:P37)</f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>
        <v>260</v>
      </c>
      <c r="M38" s="26"/>
      <c r="N38" s="26"/>
      <c r="O38" s="42"/>
      <c r="P38" s="26"/>
      <c r="Q38" s="27">
        <f t="shared" si="0"/>
        <v>260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>
        <v>41438</v>
      </c>
      <c r="M39" s="41"/>
      <c r="N39" s="41"/>
      <c r="O39" s="41"/>
      <c r="P39" s="41"/>
      <c r="Q39" s="34">
        <f t="shared" si="0"/>
        <v>41438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>
        <f>24</f>
        <v>24</v>
      </c>
      <c r="O45" s="42">
        <v>70</v>
      </c>
      <c r="P45" s="26"/>
      <c r="Q45" s="27">
        <f t="shared" si="0"/>
        <v>94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>
        <f>4127</f>
        <v>4127</v>
      </c>
      <c r="O46" s="41">
        <v>12044</v>
      </c>
      <c r="P46" s="41"/>
      <c r="Q46" s="34">
        <f t="shared" si="0"/>
        <v>16171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>
        <f>109</f>
        <v>109</v>
      </c>
      <c r="O48" s="41"/>
      <c r="P48" s="41">
        <f>366+436+1734</f>
        <v>2536</v>
      </c>
      <c r="Q48" s="34">
        <f t="shared" si="0"/>
        <v>2645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>
        <v>3</v>
      </c>
      <c r="P51" s="26"/>
      <c r="Q51" s="27">
        <f t="shared" si="0"/>
        <v>3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>
        <v>1026</v>
      </c>
      <c r="P52" s="41"/>
      <c r="Q52" s="22">
        <f t="shared" si="0"/>
        <v>1026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>
        <v>4</v>
      </c>
      <c r="L57" s="26"/>
      <c r="M57" s="26"/>
      <c r="N57" s="26"/>
      <c r="O57" s="42"/>
      <c r="P57" s="26"/>
      <c r="Q57" s="27">
        <f t="shared" si="0"/>
        <v>4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>
        <v>747</v>
      </c>
      <c r="L58" s="41"/>
      <c r="M58" s="41"/>
      <c r="N58" s="41"/>
      <c r="O58" s="41"/>
      <c r="P58" s="41"/>
      <c r="Q58" s="43">
        <f t="shared" si="0"/>
        <v>747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>
        <f t="shared" si="0"/>
        <v>0</v>
      </c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/>
      <c r="J70" s="41"/>
      <c r="K70" s="41">
        <v>376</v>
      </c>
      <c r="L70" s="41">
        <v>30043</v>
      </c>
      <c r="M70" s="41"/>
      <c r="N70" s="41">
        <v>501</v>
      </c>
      <c r="O70" s="41">
        <v>1283</v>
      </c>
      <c r="P70" s="41">
        <v>11561</v>
      </c>
      <c r="Q70" s="34">
        <f>SUM(E70:P70)</f>
        <v>43764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>
        <v>5550</v>
      </c>
      <c r="F72" s="41"/>
      <c r="G72" s="41">
        <v>542</v>
      </c>
      <c r="H72" s="41"/>
      <c r="I72" s="41"/>
      <c r="J72" s="41"/>
      <c r="K72" s="41">
        <v>364</v>
      </c>
      <c r="L72" s="41">
        <f>71481*172442/777224</f>
        <v>15859.426113964571</v>
      </c>
      <c r="M72" s="41"/>
      <c r="N72" s="41">
        <f>5275*0.22394</f>
        <v>1181.2835</v>
      </c>
      <c r="O72" s="41"/>
      <c r="P72" s="41"/>
      <c r="Q72" s="34">
        <f>SUM(E72:P72)</f>
        <v>23496.709613964573</v>
      </c>
    </row>
    <row r="73" spans="1:17" ht="15.75">
      <c r="A73" s="65" t="s">
        <v>54</v>
      </c>
      <c r="B73" s="66"/>
      <c r="C73" s="67"/>
      <c r="D73" s="68"/>
      <c r="E73" s="69">
        <f>E7+E9+E11+E13+E15+E17+E19+E21+E23+E25+E27+E29+E31+E33+E35+E37+E39+E41+E43+E46+E48+E50+E52+E54+E56+E58+E60+E62+E64+E66+E68+E70+E72</f>
        <v>23807</v>
      </c>
      <c r="F73" s="69">
        <f aca="true" t="shared" si="1" ref="F73:M73">F7+F9+F11+F13+F15+F17+F19+F21+F23+F25+F27+F29+F31+F33+F35+F37+F39+F41+F43+F46+F48+F50+F52+F54+F56+F58+F60+F62+F64+F66+F68+F70+F72</f>
        <v>0</v>
      </c>
      <c r="G73" s="69">
        <f t="shared" si="1"/>
        <v>2095</v>
      </c>
      <c r="H73" s="69">
        <f t="shared" si="1"/>
        <v>0</v>
      </c>
      <c r="I73" s="69">
        <f t="shared" si="1"/>
        <v>0</v>
      </c>
      <c r="J73" s="69">
        <f t="shared" si="1"/>
        <v>0</v>
      </c>
      <c r="K73" s="69">
        <f t="shared" si="1"/>
        <v>2304</v>
      </c>
      <c r="L73" s="69">
        <f t="shared" si="1"/>
        <v>87340.42611396457</v>
      </c>
      <c r="M73" s="69">
        <f t="shared" si="1"/>
        <v>0</v>
      </c>
      <c r="N73" s="69">
        <f>N7+N9+N11+N13+N15+N17+N19+N21+N23+N25+N27+N29+N31+N33+N35+N37+N39+N41+N43+N46+N48+N50+N52+N54+N70+N72</f>
        <v>6456.2835</v>
      </c>
      <c r="O73" s="69">
        <f>O7+O9+O11+O13+O15+O17+O19+O21+O23+O25+O27+O29+O31+O33+O35+O37+O39+O41+O43+O46+O48+O50+O52+O54+O56+O58+O60+O62+O64+O66+O68+O70+O72</f>
        <v>14663</v>
      </c>
      <c r="P73" s="69">
        <f>P7+P9+P11+P13+P15+P17+P19+P21+P23+P25+P27+P29+P31+P33+P35+P37+P39+P41+P43+P46+P48+P50+P52+P54+P56+P58+P60+P62+P64+P66+P68+P70+P72</f>
        <v>72892</v>
      </c>
      <c r="Q73" s="69">
        <f>Q7+Q9+Q11+Q13+Q15+Q17+Q19+Q21+Q23+Q25+Q27+Q29+Q31+Q33+Q35+Q37+Q39+Q41+Q43+Q46+Q48+Q50+Q52+Q54+Q56+Q58+Q60+Q62+Q64+Q66+Q68+Q70+Q72</f>
        <v>209557.70961396457</v>
      </c>
    </row>
    <row r="74" spans="1:17" ht="15.75">
      <c r="A74" s="70" t="s">
        <v>55</v>
      </c>
      <c r="B74" s="71"/>
      <c r="C74" s="72" t="s">
        <v>56</v>
      </c>
      <c r="D74" s="73"/>
      <c r="E74" s="74">
        <v>16375.95</v>
      </c>
      <c r="F74" s="75">
        <v>16375.95</v>
      </c>
      <c r="G74" s="74">
        <v>16376.46</v>
      </c>
      <c r="H74" s="74">
        <v>16381.04</v>
      </c>
      <c r="I74" s="74">
        <v>16381.04</v>
      </c>
      <c r="J74" s="74">
        <v>16381.52</v>
      </c>
      <c r="K74" s="74">
        <v>16381.62</v>
      </c>
      <c r="L74" s="74">
        <v>16381.62</v>
      </c>
      <c r="M74" s="74">
        <v>16383.12</v>
      </c>
      <c r="N74" s="74">
        <v>16383.12</v>
      </c>
      <c r="O74" s="74">
        <v>16383.12</v>
      </c>
      <c r="P74" s="74">
        <v>16383.12</v>
      </c>
      <c r="Q74" s="76">
        <f>SUM(E74:P74)</f>
        <v>196567.68</v>
      </c>
    </row>
    <row r="75" spans="1:17" ht="15.75">
      <c r="A75" s="77"/>
      <c r="B75" s="78"/>
      <c r="C75" s="79" t="s">
        <v>57</v>
      </c>
      <c r="D75" s="73"/>
      <c r="E75" s="74">
        <v>13299.09</v>
      </c>
      <c r="F75" s="75">
        <v>16929.65</v>
      </c>
      <c r="G75" s="74">
        <v>16270.82</v>
      </c>
      <c r="H75" s="74">
        <v>18829.42</v>
      </c>
      <c r="I75" s="74">
        <v>14466.55</v>
      </c>
      <c r="J75" s="74">
        <v>15350.18</v>
      </c>
      <c r="K75" s="74">
        <v>21875.31</v>
      </c>
      <c r="L75" s="74">
        <v>16592.06</v>
      </c>
      <c r="M75" s="74">
        <v>14046.84</v>
      </c>
      <c r="N75" s="74">
        <v>17671.15</v>
      </c>
      <c r="O75" s="74">
        <v>21787.25</v>
      </c>
      <c r="P75" s="74">
        <v>15363.77</v>
      </c>
      <c r="Q75" s="76">
        <f>SUM(E75:P75)</f>
        <v>202482.08999999997</v>
      </c>
    </row>
    <row r="76" spans="6:17" ht="12.75">
      <c r="F76" s="3"/>
      <c r="Q76" s="4"/>
    </row>
    <row r="77" spans="6:17" ht="12.75">
      <c r="F77" s="3"/>
      <c r="P77">
        <v>61331</v>
      </c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2012-01-29T12:20:39Z</dcterms:created>
  <dcterms:modified xsi:type="dcterms:W3CDTF">2012-01-29T12:20:39Z</dcterms:modified>
  <cp:category/>
  <cp:version/>
  <cp:contentType/>
  <cp:contentStatus/>
</cp:coreProperties>
</file>