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Некр.6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<sst xmlns="http://schemas.openxmlformats.org/spreadsheetml/2006/main" count="116" uniqueCount="58">
  <si>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№6 по ул.Некрасова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</si>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</sst>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  <font>
      <b/>
      <i/>
      <sz val="11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0" fillId="0" borderId="7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Q77"/>
  <sheetViews>
    <sheetView tabSelected="1" workbookViewId="0" topLeftCell="A58">
      <pane xSplit="4" topLeftCell="E1" activePane="topRight" state="frozen"/>
      <selection pane="topRight" activeCell="F75" sqref="F75"/>
    </sheetView>
  </sheetViews>
  <sheetFormatPr defaultColWidth="9.00390625" defaultRowHeight="12.75"/>
  <cols>
    <col min="5" max="8" width="9.25390625" style="0" bestFit="1" customWidth="1"/>
    <col min="9" max="11" width="10.125" style="0" bestFit="1" customWidth="1"/>
    <col min="12" max="16" width="9.25390625" style="0" bestFit="1" customWidth="1"/>
    <col min="17" max="17" width="10.25390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>
        <v>12</v>
      </c>
      <c r="M18" s="26">
        <v>2</v>
      </c>
      <c r="N18" s="26"/>
      <c r="O18" s="42"/>
      <c r="P18" s="26"/>
      <c r="Q18" s="27">
        <f t="shared" si="0"/>
        <v>14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>
        <v>14008</v>
      </c>
      <c r="M19" s="41">
        <v>2335</v>
      </c>
      <c r="N19" s="41"/>
      <c r="O19" s="41"/>
      <c r="P19" s="41"/>
      <c r="Q19" s="34">
        <f t="shared" si="0"/>
        <v>16343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>
        <v>4</v>
      </c>
      <c r="L20" s="26"/>
      <c r="M20" s="26"/>
      <c r="N20" s="26"/>
      <c r="O20" s="42"/>
      <c r="P20" s="26"/>
      <c r="Q20" s="27">
        <f t="shared" si="0"/>
        <v>4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>
        <v>4059</v>
      </c>
      <c r="L21" s="41"/>
      <c r="M21" s="41"/>
      <c r="N21" s="41"/>
      <c r="O21" s="41"/>
      <c r="P21" s="41"/>
      <c r="Q21" s="34">
        <f t="shared" si="0"/>
        <v>4059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>
        <f>64+64</f>
        <v>128</v>
      </c>
      <c r="Q22" s="27">
        <f t="shared" si="0"/>
        <v>128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>
        <f>32904+24437</f>
        <v>57341</v>
      </c>
      <c r="Q23" s="34">
        <f t="shared" si="0"/>
        <v>57341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>
        <v>1</v>
      </c>
      <c r="P24" s="26"/>
      <c r="Q24" s="27">
        <f t="shared" si="0"/>
        <v>1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>
        <v>128</v>
      </c>
      <c r="P25" s="41"/>
      <c r="Q25" s="34">
        <f t="shared" si="0"/>
        <v>128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>
        <v>2</v>
      </c>
      <c r="G28" s="26"/>
      <c r="H28" s="26"/>
      <c r="I28" s="26"/>
      <c r="J28" s="42"/>
      <c r="K28" s="26"/>
      <c r="L28" s="26"/>
      <c r="M28" s="26"/>
      <c r="N28" s="26">
        <f>2+1+1</f>
        <v>4</v>
      </c>
      <c r="O28" s="26">
        <f>3+2</f>
        <v>5</v>
      </c>
      <c r="P28" s="26">
        <f>2+2+2+2+2</f>
        <v>10</v>
      </c>
      <c r="Q28" s="27">
        <f t="shared" si="0"/>
        <v>21</v>
      </c>
    </row>
    <row r="29" spans="1:17" ht="15.75">
      <c r="A29" s="48"/>
      <c r="B29" s="49"/>
      <c r="C29" s="50"/>
      <c r="D29" s="40" t="s">
        <v>18</v>
      </c>
      <c r="E29" s="41"/>
      <c r="F29" s="41">
        <v>292</v>
      </c>
      <c r="G29" s="41"/>
      <c r="H29" s="41"/>
      <c r="I29" s="41"/>
      <c r="J29" s="41"/>
      <c r="K29" s="41"/>
      <c r="L29" s="41"/>
      <c r="M29" s="41"/>
      <c r="N29" s="41">
        <f>310+155+155</f>
        <v>620</v>
      </c>
      <c r="O29" s="41">
        <f>155+155+155+507</f>
        <v>972</v>
      </c>
      <c r="P29" s="41">
        <f>947+507+310+310+310</f>
        <v>2384</v>
      </c>
      <c r="Q29" s="34">
        <f t="shared" si="0"/>
        <v>4268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4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>
        <v>1125</v>
      </c>
      <c r="J40" s="26">
        <v>1600</v>
      </c>
      <c r="K40" s="26">
        <v>129</v>
      </c>
      <c r="L40" s="26"/>
      <c r="M40" s="26"/>
      <c r="N40" s="26"/>
      <c r="O40" s="42"/>
      <c r="P40" s="26"/>
      <c r="Q40" s="27">
        <f t="shared" si="0"/>
        <v>2854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>
        <v>194915</v>
      </c>
      <c r="J41" s="41">
        <v>272148</v>
      </c>
      <c r="K41" s="41">
        <v>69701</v>
      </c>
      <c r="L41" s="41"/>
      <c r="M41" s="41"/>
      <c r="N41" s="41"/>
      <c r="O41" s="41"/>
      <c r="P41" s="41"/>
      <c r="Q41" s="34">
        <f t="shared" si="0"/>
        <v>536764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>
        <v>467</v>
      </c>
      <c r="F48" s="41"/>
      <c r="G48" s="41"/>
      <c r="H48" s="41"/>
      <c r="I48" s="41"/>
      <c r="J48" s="41"/>
      <c r="K48" s="41"/>
      <c r="L48" s="41"/>
      <c r="M48" s="41"/>
      <c r="N48" s="41">
        <f>2671+142+20</f>
        <v>2833</v>
      </c>
      <c r="O48" s="41">
        <f>4469+218</f>
        <v>4687</v>
      </c>
      <c r="P48" s="41">
        <f>366+218+2187</f>
        <v>2771</v>
      </c>
      <c r="Q48" s="34">
        <f t="shared" si="0"/>
        <v>10758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>
        <v>2</v>
      </c>
      <c r="P51" s="26"/>
      <c r="Q51" s="27">
        <f t="shared" si="0"/>
        <v>2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>
        <v>513</v>
      </c>
      <c r="P52" s="41"/>
      <c r="Q52" s="34">
        <f t="shared" si="0"/>
        <v>513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>
        <v>3</v>
      </c>
      <c r="L61" s="26"/>
      <c r="M61" s="26"/>
      <c r="N61" s="26"/>
      <c r="O61" s="42"/>
      <c r="P61" s="26"/>
      <c r="Q61" s="27">
        <f t="shared" si="0"/>
        <v>3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>
        <v>3369</v>
      </c>
      <c r="L62" s="41"/>
      <c r="M62" s="41"/>
      <c r="N62" s="41"/>
      <c r="O62" s="41"/>
      <c r="P62" s="41"/>
      <c r="Q62" s="34">
        <f t="shared" si="0"/>
        <v>3369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58" t="s">
        <v>51</v>
      </c>
      <c r="B67" s="59"/>
      <c r="C67" s="60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61"/>
      <c r="B68" s="62"/>
      <c r="C68" s="63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>
        <v>27051</v>
      </c>
      <c r="J70" s="41">
        <v>37486</v>
      </c>
      <c r="K70" s="41">
        <v>13119</v>
      </c>
      <c r="L70" s="41">
        <v>1174</v>
      </c>
      <c r="M70" s="41">
        <v>196</v>
      </c>
      <c r="N70" s="41">
        <v>489</v>
      </c>
      <c r="O70" s="41">
        <f>290+705</f>
        <v>995</v>
      </c>
      <c r="P70" s="41">
        <f>10340+1666</f>
        <v>12006</v>
      </c>
      <c r="Q70" s="34">
        <f t="shared" si="0"/>
        <v>92516</v>
      </c>
    </row>
    <row r="71" spans="1:17" ht="21" customHeight="1">
      <c r="A71" s="64" t="s">
        <v>53</v>
      </c>
      <c r="B71" s="65"/>
      <c r="C71" s="66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70" customFormat="1" ht="18" customHeight="1">
      <c r="A72" s="67"/>
      <c r="B72" s="68"/>
      <c r="C72" s="69"/>
      <c r="D72" s="40" t="s">
        <v>18</v>
      </c>
      <c r="E72" s="41">
        <v>142</v>
      </c>
      <c r="F72" s="41">
        <v>305</v>
      </c>
      <c r="G72" s="41"/>
      <c r="H72" s="41"/>
      <c r="I72" s="41">
        <v>51718</v>
      </c>
      <c r="J72" s="41">
        <v>20436</v>
      </c>
      <c r="K72" s="41">
        <v>17068</v>
      </c>
      <c r="L72" s="41">
        <f>15182*172442/777224</f>
        <v>3368.416883678322</v>
      </c>
      <c r="M72" s="41">
        <f>(M19+M70)*0.2705</f>
        <v>684.6355000000001</v>
      </c>
      <c r="N72" s="41">
        <f>3942*0.22394</f>
        <v>882.77148</v>
      </c>
      <c r="O72" s="41"/>
      <c r="P72" s="41"/>
      <c r="Q72" s="34">
        <f>SUM(E72:P72)</f>
        <v>94604.82386367832</v>
      </c>
    </row>
    <row r="73" spans="1:17" ht="15.75">
      <c r="A73" s="71" t="s">
        <v>54</v>
      </c>
      <c r="B73" s="72"/>
      <c r="C73" s="73"/>
      <c r="D73" s="74"/>
      <c r="E73" s="75">
        <f>E7+E9+E11+E13+E15+E17+E19+E21+E23+E25+E27+E29+E31+E33+E35+E37+E39+E41+E43+E46+E48+E50+E52+E54+E56+E58+E60+E62+E64+E66+E68+E70+E72</f>
        <v>609</v>
      </c>
      <c r="F73" s="75">
        <f aca="true" t="shared" si="1" ref="F73:N73">F7+F9+F11+F13+F15+F17+F19+F21+F23+F25+F27+F29+F31+F33+F35+F37+F39+F41+F43+F46+F48+F50+F52+F54+F56+F58+F60+F62+F64+F66+F68+F70+F72</f>
        <v>597</v>
      </c>
      <c r="G73" s="75">
        <f t="shared" si="1"/>
        <v>0</v>
      </c>
      <c r="H73" s="75">
        <f t="shared" si="1"/>
        <v>0</v>
      </c>
      <c r="I73" s="75">
        <f t="shared" si="1"/>
        <v>273684</v>
      </c>
      <c r="J73" s="75">
        <f t="shared" si="1"/>
        <v>330070</v>
      </c>
      <c r="K73" s="75">
        <f t="shared" si="1"/>
        <v>107316</v>
      </c>
      <c r="L73" s="75">
        <f t="shared" si="1"/>
        <v>18550.41688367832</v>
      </c>
      <c r="M73" s="75">
        <f t="shared" si="1"/>
        <v>3215.6355000000003</v>
      </c>
      <c r="N73" s="75">
        <f t="shared" si="1"/>
        <v>4824.77148</v>
      </c>
      <c r="O73" s="75">
        <f>O7+O9+O11+O13+O15+O17+O19+O21+O23+O25+O27+O29+O31+O33+O35+O37+O39+O41+O43+O46+O48+O50+O52+O54+O56+O58+O60+O62+O64+O66+O68+O70+O72</f>
        <v>7295</v>
      </c>
      <c r="P73" s="75">
        <f>P7+P9+P11+P13+P15+P17+P19+P21+P23+P25+P27+P29+P31+P33+P35+P37+P39+P41+P43+P46+P48+P50+P52+P54+P56+P58+P60+P62+P64+P66+P68+P70+P72</f>
        <v>74502</v>
      </c>
      <c r="Q73" s="75">
        <f>Q7+Q9+Q11+Q13+Q15+Q17+Q19+Q21+Q23+Q25+Q27+Q29+Q31+Q33+Q35+Q37+Q39+Q41+Q43+Q46+Q48+Q50+Q52+Q54+Q56+Q58+Q60+Q62+Q64+Q66+Q68+Q70+Q72</f>
        <v>820663.8238636784</v>
      </c>
    </row>
    <row r="74" spans="1:17" ht="15.75">
      <c r="A74" s="76" t="s">
        <v>55</v>
      </c>
      <c r="B74" s="77"/>
      <c r="C74" s="78" t="s">
        <v>56</v>
      </c>
      <c r="D74" s="79"/>
      <c r="E74" s="80">
        <v>13945.75</v>
      </c>
      <c r="F74" s="81">
        <v>13945.75</v>
      </c>
      <c r="G74" s="80">
        <v>13945.75</v>
      </c>
      <c r="H74" s="80">
        <v>13945.75</v>
      </c>
      <c r="I74" s="80">
        <v>13945.75</v>
      </c>
      <c r="J74" s="80">
        <v>13945.75</v>
      </c>
      <c r="K74" s="80">
        <v>13945.75</v>
      </c>
      <c r="L74" s="80">
        <v>13945.75</v>
      </c>
      <c r="M74" s="80">
        <v>13945.75</v>
      </c>
      <c r="N74" s="80">
        <v>13945.75</v>
      </c>
      <c r="O74" s="80">
        <v>13945.75</v>
      </c>
      <c r="P74" s="80">
        <v>13945.75</v>
      </c>
      <c r="Q74" s="82">
        <f>SUM(E74:P74)</f>
        <v>167349</v>
      </c>
    </row>
    <row r="75" spans="1:17" ht="15.75">
      <c r="A75" s="83"/>
      <c r="B75" s="84"/>
      <c r="C75" s="85" t="s">
        <v>57</v>
      </c>
      <c r="D75" s="79"/>
      <c r="E75" s="80">
        <v>11591.19</v>
      </c>
      <c r="F75" s="81">
        <v>13048.55</v>
      </c>
      <c r="G75" s="80">
        <v>11617.57</v>
      </c>
      <c r="H75" s="80">
        <v>13655.53</v>
      </c>
      <c r="I75" s="80">
        <v>16068.65</v>
      </c>
      <c r="J75" s="80">
        <v>13583.39</v>
      </c>
      <c r="K75" s="80">
        <v>12774.53</v>
      </c>
      <c r="L75" s="80">
        <v>13655.76</v>
      </c>
      <c r="M75" s="80">
        <v>14049.85</v>
      </c>
      <c r="N75" s="80">
        <v>13929.53</v>
      </c>
      <c r="O75" s="80">
        <v>14168.93</v>
      </c>
      <c r="P75" s="80">
        <v>14778.91</v>
      </c>
      <c r="Q75" s="82">
        <f>SUM(E75:P75)</f>
        <v>162922.38999999998</v>
      </c>
    </row>
    <row r="76" spans="6:17" ht="12.75">
      <c r="F76" s="3"/>
      <c r="Q76" s="4"/>
    </row>
    <row r="77" spans="6:17" ht="12.75">
      <c r="F77" s="3"/>
      <c r="M77">
        <v>2531</v>
      </c>
      <c r="P77">
        <v>62496</v>
      </c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2012-01-29T12:20:38Z</dcterms:created>
  <dcterms:modified xsi:type="dcterms:W3CDTF">2012-01-29T12:20:38Z</dcterms:modified>
  <cp:category/>
  <cp:version/>
  <cp:contentType/>
  <cp:contentStatus/>
</cp:coreProperties>
</file>