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Пушк.11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<sst xmlns="http://schemas.openxmlformats.org/spreadsheetml/2006/main" count="116" uniqueCount="59">
  <si>
    <t>Сведения по доходам и расходам текущий ремонт за 2011 г. по дому №11 по ул. Пушкина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</si>
  <si>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</si>
  <si>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</si>
  <si>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</si>
  <si>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</si>
  <si>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</si>
  <si>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</si>
  <si>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</si>
  <si>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</si>
  <si>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</si>
  <si>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</si>
  <si>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</si>
  <si>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</si>
  <si>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</si>
  <si>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</si>
  <si>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</si>
  <si>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</si>
  <si>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</si>
  <si>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</si>
  <si>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</si>
  <si>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</si>
  <si>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</si>
  <si>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</si>
  <si>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</si>
  <si>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</si>
  <si>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</si>
  <si>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</si>
  <si>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</si>
  <si>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</si>
  <si>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</si>
  <si>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</si>
  <si>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</si>
  <si>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</si>
  <si>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</si>
  <si>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</si>
  <si>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</si>
  <si>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</si>
  <si>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</si>
  <si>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</si>
  <si>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</si>
  <si>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</si>
  <si>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</si>
  <si>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</si>
  <si>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 xml:space="preserve">Счетчики 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</si>
  <si>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</si>
  <si>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</si>
  <si>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</si>
  <si>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</si>
  <si>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</si>
  <si>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Дымовые/вентиляц. трубы</t>
  </si>
  <si>
    <t>м.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</si>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</sst>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0" fillId="0" borderId="14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52">
      <pane xSplit="4" topLeftCell="E1" activePane="topRight" state="frozen"/>
      <selection pane="topRight" activeCell="M76" sqref="M76"/>
    </sheetView>
  </sheetViews>
  <sheetFormatPr defaultColWidth="9.00390625" defaultRowHeight="12.75"/>
  <cols>
    <col min="5" max="11" width="9.25390625" style="0" bestFit="1" customWidth="1"/>
    <col min="12" max="12" width="10.125" style="0" bestFit="1" customWidth="1"/>
    <col min="13" max="16" width="9.25390625" style="0" bestFit="1" customWidth="1"/>
    <col min="17" max="17" width="9.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36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7"/>
      <c r="B27" s="48"/>
      <c r="C27" s="49"/>
      <c r="D27" s="50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>
        <v>2</v>
      </c>
      <c r="H28" s="26"/>
      <c r="I28" s="26"/>
      <c r="J28" s="42"/>
      <c r="K28" s="26"/>
      <c r="L28" s="26"/>
      <c r="M28" s="26"/>
      <c r="N28" s="26">
        <f>1</f>
        <v>1</v>
      </c>
      <c r="O28" s="26"/>
      <c r="P28" s="26"/>
      <c r="Q28" s="27">
        <f t="shared" si="0"/>
        <v>3</v>
      </c>
    </row>
    <row r="29" spans="1:17" ht="15.75">
      <c r="A29" s="47"/>
      <c r="B29" s="48"/>
      <c r="C29" s="49"/>
      <c r="D29" s="40" t="s">
        <v>18</v>
      </c>
      <c r="E29" s="41"/>
      <c r="F29" s="41"/>
      <c r="G29" s="41">
        <v>517</v>
      </c>
      <c r="H29" s="41"/>
      <c r="I29" s="41"/>
      <c r="J29" s="41"/>
      <c r="K29" s="41"/>
      <c r="L29" s="41"/>
      <c r="M29" s="41"/>
      <c r="N29" s="41">
        <f>155</f>
        <v>155</v>
      </c>
      <c r="O29" s="41"/>
      <c r="P29" s="41"/>
      <c r="Q29" s="34">
        <f t="shared" si="0"/>
        <v>672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>
        <v>20</v>
      </c>
      <c r="H40" s="26"/>
      <c r="I40" s="26"/>
      <c r="J40" s="26"/>
      <c r="K40" s="26"/>
      <c r="L40" s="26">
        <v>140</v>
      </c>
      <c r="M40" s="26"/>
      <c r="N40" s="26"/>
      <c r="O40" s="42"/>
      <c r="P40" s="26"/>
      <c r="Q40" s="27">
        <f t="shared" si="0"/>
        <v>160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>
        <v>12467</v>
      </c>
      <c r="H41" s="41"/>
      <c r="I41" s="41"/>
      <c r="J41" s="41"/>
      <c r="K41" s="41"/>
      <c r="L41" s="41">
        <v>102318</v>
      </c>
      <c r="M41" s="41"/>
      <c r="N41" s="41"/>
      <c r="O41" s="41"/>
      <c r="P41" s="41"/>
      <c r="Q41" s="34">
        <f t="shared" si="0"/>
        <v>114785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>
        <v>50</v>
      </c>
      <c r="N45" s="26"/>
      <c r="O45" s="42"/>
      <c r="P45" s="26"/>
      <c r="Q45" s="27">
        <f t="shared" si="0"/>
        <v>50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>
        <v>8603</v>
      </c>
      <c r="N46" s="41"/>
      <c r="O46" s="41"/>
      <c r="P46" s="41"/>
      <c r="Q46" s="34">
        <f t="shared" si="0"/>
        <v>8603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>
        <f>2</f>
        <v>2</v>
      </c>
      <c r="O47" s="42"/>
      <c r="P47" s="26"/>
      <c r="Q47" s="27">
        <f t="shared" si="0"/>
        <v>2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>
        <f>142</f>
        <v>142</v>
      </c>
      <c r="O48" s="41"/>
      <c r="P48" s="41"/>
      <c r="Q48" s="34">
        <f t="shared" si="0"/>
        <v>142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50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>
        <v>14</v>
      </c>
      <c r="P51" s="26"/>
      <c r="Q51" s="27">
        <f t="shared" si="0"/>
        <v>14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>
        <v>4789</v>
      </c>
      <c r="P52" s="41"/>
      <c r="Q52" s="43">
        <f t="shared" si="0"/>
        <v>4789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>
        <v>30</v>
      </c>
      <c r="N53" s="26"/>
      <c r="O53" s="42"/>
      <c r="P53" s="26"/>
      <c r="Q53" s="27">
        <f t="shared" si="0"/>
        <v>30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>
        <v>4233</v>
      </c>
      <c r="N54" s="41"/>
      <c r="O54" s="41"/>
      <c r="P54" s="41"/>
      <c r="Q54" s="34">
        <f t="shared" si="0"/>
        <v>4233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50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44" t="s">
        <v>49</v>
      </c>
      <c r="B65" s="45"/>
      <c r="C65" s="46"/>
      <c r="D65" s="25" t="s">
        <v>50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47"/>
      <c r="B66" s="48"/>
      <c r="C66" s="49"/>
      <c r="D66" s="40" t="s">
        <v>51</v>
      </c>
      <c r="E66" s="41"/>
      <c r="F66" s="41"/>
      <c r="G66" s="41"/>
      <c r="H66" s="41"/>
      <c r="I66" s="41"/>
      <c r="J66" s="41"/>
      <c r="K66" s="41"/>
      <c r="L66" s="41">
        <v>3598</v>
      </c>
      <c r="M66" s="41"/>
      <c r="N66" s="41"/>
      <c r="O66" s="41"/>
      <c r="P66" s="41"/>
      <c r="Q66" s="43">
        <f t="shared" si="0"/>
        <v>3598</v>
      </c>
    </row>
    <row r="67" spans="1:17" ht="15.75">
      <c r="A67" s="44" t="s">
        <v>52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7"/>
      <c r="B68" s="48"/>
      <c r="C68" s="49"/>
      <c r="D68" s="50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53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>
        <v>15499</v>
      </c>
      <c r="M70" s="41">
        <v>1032</v>
      </c>
      <c r="N70" s="41">
        <v>84</v>
      </c>
      <c r="O70" s="41">
        <v>1082</v>
      </c>
      <c r="P70" s="41"/>
      <c r="Q70" s="34">
        <f t="shared" si="0"/>
        <v>17697</v>
      </c>
    </row>
    <row r="71" spans="1:17" ht="21" customHeight="1">
      <c r="A71" s="58" t="s">
        <v>54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>
        <v>4531</v>
      </c>
      <c r="H72" s="41"/>
      <c r="I72" s="41"/>
      <c r="J72" s="41"/>
      <c r="K72" s="41"/>
      <c r="L72" s="41">
        <f>121415*172442/777224</f>
        <v>26938.238435766267</v>
      </c>
      <c r="M72" s="41">
        <f>(M46+M54+M70)*0.2705</f>
        <v>3751.2940000000003</v>
      </c>
      <c r="N72" s="41">
        <f>381*0.22394</f>
        <v>85.32114</v>
      </c>
      <c r="O72" s="41"/>
      <c r="P72" s="41"/>
      <c r="Q72" s="34">
        <f>SUM(E72:P72)</f>
        <v>35305.85357576627</v>
      </c>
    </row>
    <row r="73" spans="1:17" ht="15.75">
      <c r="A73" s="65" t="s">
        <v>55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0</v>
      </c>
      <c r="G73" s="69">
        <f t="shared" si="1"/>
        <v>17515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148353.23843576625</v>
      </c>
      <c r="M73" s="69">
        <f t="shared" si="1"/>
        <v>17619.294</v>
      </c>
      <c r="N73" s="69">
        <f t="shared" si="1"/>
        <v>466.32114</v>
      </c>
      <c r="O73" s="69">
        <f t="shared" si="1"/>
        <v>5871</v>
      </c>
      <c r="P73" s="69">
        <f t="shared" si="1"/>
        <v>0</v>
      </c>
      <c r="Q73" s="69">
        <f t="shared" si="1"/>
        <v>189824.85357576626</v>
      </c>
    </row>
    <row r="74" spans="1:17" ht="15.75">
      <c r="A74" s="70" t="s">
        <v>56</v>
      </c>
      <c r="B74" s="71"/>
      <c r="C74" s="72" t="s">
        <v>57</v>
      </c>
      <c r="D74" s="73"/>
      <c r="E74" s="74">
        <v>21804.06</v>
      </c>
      <c r="F74" s="75">
        <v>21804.06</v>
      </c>
      <c r="G74" s="74">
        <v>21804.06</v>
      </c>
      <c r="H74" s="74">
        <v>21804.06</v>
      </c>
      <c r="I74" s="76">
        <v>21804.06</v>
      </c>
      <c r="J74" s="74">
        <v>21804.06</v>
      </c>
      <c r="K74" s="74">
        <v>21804.06</v>
      </c>
      <c r="L74" s="74">
        <v>21797.95</v>
      </c>
      <c r="M74" s="74">
        <v>21797.95</v>
      </c>
      <c r="N74" s="74">
        <v>21797.95</v>
      </c>
      <c r="O74" s="74">
        <v>21797.95</v>
      </c>
      <c r="P74" s="74">
        <v>21825.95</v>
      </c>
      <c r="Q74" s="77">
        <f>SUM(E74:P74)</f>
        <v>261646.17000000007</v>
      </c>
    </row>
    <row r="75" spans="1:17" ht="15.75">
      <c r="A75" s="78"/>
      <c r="B75" s="79"/>
      <c r="C75" s="80" t="s">
        <v>58</v>
      </c>
      <c r="D75" s="73"/>
      <c r="E75" s="74">
        <v>18169.19</v>
      </c>
      <c r="F75" s="75">
        <v>20529.1</v>
      </c>
      <c r="G75" s="74">
        <v>22799.24</v>
      </c>
      <c r="H75" s="74">
        <v>20508.31</v>
      </c>
      <c r="I75" s="74">
        <v>22118.28</v>
      </c>
      <c r="J75" s="74">
        <v>25690.22</v>
      </c>
      <c r="K75" s="74">
        <v>22945.87</v>
      </c>
      <c r="L75" s="74">
        <v>21628.62</v>
      </c>
      <c r="M75" s="74">
        <v>20725.88</v>
      </c>
      <c r="N75" s="74">
        <v>22341.04</v>
      </c>
      <c r="O75" s="74">
        <v>20053.29</v>
      </c>
      <c r="P75" s="74">
        <v>20791.05</v>
      </c>
      <c r="Q75" s="77">
        <f>SUM(E75:P75)</f>
        <v>258300.09</v>
      </c>
    </row>
    <row r="76" spans="6:17" ht="12.75">
      <c r="F76" s="3"/>
      <c r="Q76" s="4"/>
    </row>
    <row r="77" spans="6:17" ht="12.75">
      <c r="F77" s="3"/>
      <c r="M77">
        <v>13868</v>
      </c>
      <c r="O77">
        <v>4789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2012-01-29T12:20:35Z</dcterms:created>
  <dcterms:modified xsi:type="dcterms:W3CDTF">2012-01-29T12:20:35Z</dcterms:modified>
  <cp:category/>
  <cp:version/>
  <cp:contentType/>
  <cp:contentStatus/>
</cp:coreProperties>
</file>