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Пушк.29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<sst xmlns="http://schemas.openxmlformats.org/spreadsheetml/2006/main" count="116" uniqueCount="58">
  <si>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№29 по ул. Пушкина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</si>
  <si>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</si>
  <si>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</si>
  <si>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</si>
  <si>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</si>
  <si>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</si>
  <si>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</si>
  <si>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</si>
  <si>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</si>
  <si>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</si>
  <si>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</si>
  <si>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</si>
  <si>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</si>
  <si>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</si>
  <si>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</si>
  <si>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</si>
  <si>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</si>
  <si>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</si>
  <si>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</si>
  <si>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</si>
  <si>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</si>
  <si>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</si>
  <si>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</si>
  <si>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</si>
  <si>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</si>
  <si>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</si>
  <si>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</si>
  <si>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</si>
  <si>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</si>
  <si>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</si>
  <si>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</si>
  <si>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</si>
  <si>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</si>
  <si>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</si>
  <si>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</si>
  <si>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</si>
  <si>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</si>
  <si>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</si>
  <si>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</si>
  <si>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</si>
  <si>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</si>
  <si>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</si>
  <si>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</si>
  <si>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</si>
  <si>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</si>
  <si>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</si>
  <si>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</si>
  <si>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</si>
  <si>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</si>
  <si>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Переклад.дымовых труб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</si>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</sst>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1" fontId="1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9"/>
  <sheetViews>
    <sheetView tabSelected="1" workbookViewId="0" topLeftCell="A64">
      <pane xSplit="4" topLeftCell="E1" activePane="topRight" state="frozen"/>
      <selection pane="topRight" activeCell="G74" sqref="G74"/>
    </sheetView>
  </sheetViews>
  <sheetFormatPr defaultColWidth="9.00390625" defaultRowHeight="12.75"/>
  <cols>
    <col min="5" max="7" width="9.25390625" style="0" bestFit="1" customWidth="1"/>
    <col min="8" max="8" width="10.125" style="0" bestFit="1" customWidth="1"/>
    <col min="9" max="16" width="9.25390625" style="0" bestFit="1" customWidth="1"/>
    <col min="17" max="17" width="11.00390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>
        <v>4</v>
      </c>
      <c r="I6" s="26"/>
      <c r="J6" s="26"/>
      <c r="K6" s="26"/>
      <c r="L6" s="26"/>
      <c r="M6" s="26"/>
      <c r="N6" s="26"/>
      <c r="O6" s="26"/>
      <c r="P6" s="26"/>
      <c r="Q6" s="27">
        <f>SUM(E6:P6)</f>
        <v>4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>
        <v>160447</v>
      </c>
      <c r="I7" s="32"/>
      <c r="J7" s="32"/>
      <c r="K7" s="31"/>
      <c r="L7" s="32"/>
      <c r="M7" s="32"/>
      <c r="N7" s="32"/>
      <c r="O7" s="32"/>
      <c r="P7" s="33"/>
      <c r="Q7" s="34">
        <f>SUM(E7:P7)</f>
        <v>160447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>
        <f>3</f>
        <v>3</v>
      </c>
      <c r="O16" s="42"/>
      <c r="P16" s="26"/>
      <c r="Q16" s="27">
        <f t="shared" si="0"/>
        <v>3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>
        <f>2806</f>
        <v>2806</v>
      </c>
      <c r="O17" s="41"/>
      <c r="P17" s="41"/>
      <c r="Q17" s="34">
        <f t="shared" si="0"/>
        <v>2806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>
        <v>8</v>
      </c>
      <c r="N18" s="26"/>
      <c r="O18" s="42"/>
      <c r="P18" s="26"/>
      <c r="Q18" s="27">
        <f t="shared" si="0"/>
        <v>8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>
        <v>3069</v>
      </c>
      <c r="N19" s="41"/>
      <c r="O19" s="41"/>
      <c r="P19" s="41"/>
      <c r="Q19" s="34">
        <f t="shared" si="0"/>
        <v>3069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>
        <v>6</v>
      </c>
      <c r="H28" s="26"/>
      <c r="I28" s="26">
        <v>2</v>
      </c>
      <c r="J28" s="42"/>
      <c r="K28" s="26"/>
      <c r="L28" s="26"/>
      <c r="M28" s="26">
        <v>2</v>
      </c>
      <c r="N28" s="26">
        <f>1</f>
        <v>1</v>
      </c>
      <c r="O28" s="26"/>
      <c r="P28" s="26"/>
      <c r="Q28" s="27">
        <f t="shared" si="0"/>
        <v>11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>
        <v>876</v>
      </c>
      <c r="H29" s="41"/>
      <c r="I29" s="41">
        <v>362</v>
      </c>
      <c r="J29" s="41"/>
      <c r="K29" s="41"/>
      <c r="L29" s="41"/>
      <c r="M29" s="41">
        <v>507</v>
      </c>
      <c r="N29" s="41">
        <v>155</v>
      </c>
      <c r="O29" s="41"/>
      <c r="P29" s="41"/>
      <c r="Q29" s="34">
        <f t="shared" si="0"/>
        <v>1900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>
        <v>190</v>
      </c>
      <c r="J30" s="26"/>
      <c r="K30" s="26"/>
      <c r="L30" s="26"/>
      <c r="M30" s="26"/>
      <c r="N30" s="26"/>
      <c r="O30" s="42"/>
      <c r="P30" s="26"/>
      <c r="Q30" s="27">
        <f t="shared" si="0"/>
        <v>190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>
        <v>32178</v>
      </c>
      <c r="J31" s="41"/>
      <c r="K31" s="41"/>
      <c r="L31" s="41"/>
      <c r="M31" s="41"/>
      <c r="N31" s="41"/>
      <c r="O31" s="41"/>
      <c r="P31" s="41"/>
      <c r="Q31" s="34">
        <f t="shared" si="0"/>
        <v>32178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>
        <v>5</v>
      </c>
      <c r="J36" s="26"/>
      <c r="K36" s="26"/>
      <c r="L36" s="26"/>
      <c r="M36" s="26"/>
      <c r="N36" s="26"/>
      <c r="O36" s="26"/>
      <c r="P36" s="42"/>
      <c r="Q36" s="27">
        <f t="shared" si="0"/>
        <v>5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>
        <v>1411</v>
      </c>
      <c r="J37" s="41"/>
      <c r="K37" s="41"/>
      <c r="L37" s="41"/>
      <c r="M37" s="41"/>
      <c r="N37" s="41"/>
      <c r="O37" s="41"/>
      <c r="P37" s="41"/>
      <c r="Q37" s="34">
        <f t="shared" si="0"/>
        <v>1411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>
        <v>45</v>
      </c>
      <c r="M42" s="26"/>
      <c r="N42" s="26"/>
      <c r="O42" s="42"/>
      <c r="P42" s="26"/>
      <c r="Q42" s="27">
        <f t="shared" si="0"/>
        <v>45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>
        <v>8607</v>
      </c>
      <c r="M43" s="51"/>
      <c r="N43" s="51"/>
      <c r="O43" s="51"/>
      <c r="P43" s="51"/>
      <c r="Q43" s="34">
        <f t="shared" si="0"/>
        <v>8607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>
        <f>2+2+2</f>
        <v>6</v>
      </c>
      <c r="O45" s="42"/>
      <c r="P45" s="26"/>
      <c r="Q45" s="27">
        <f t="shared" si="0"/>
        <v>6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>
        <f>122+122+26</f>
        <v>270</v>
      </c>
      <c r="O46" s="41"/>
      <c r="P46" s="41"/>
      <c r="Q46" s="34">
        <f t="shared" si="0"/>
        <v>270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>
        <v>7536</v>
      </c>
      <c r="J48" s="41"/>
      <c r="K48" s="41"/>
      <c r="L48" s="41"/>
      <c r="M48" s="41">
        <v>109</v>
      </c>
      <c r="N48" s="41">
        <v>71</v>
      </c>
      <c r="O48" s="41"/>
      <c r="P48" s="41"/>
      <c r="Q48" s="34">
        <f t="shared" si="0"/>
        <v>7716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4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>
        <v>2</v>
      </c>
      <c r="H61" s="26">
        <v>3</v>
      </c>
      <c r="I61" s="26"/>
      <c r="J61" s="26"/>
      <c r="K61" s="26"/>
      <c r="L61" s="26"/>
      <c r="M61" s="26"/>
      <c r="N61" s="26"/>
      <c r="O61" s="42"/>
      <c r="P61" s="26"/>
      <c r="Q61" s="27">
        <f t="shared" si="0"/>
        <v>5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>
        <v>803</v>
      </c>
      <c r="H62" s="41">
        <v>1021</v>
      </c>
      <c r="I62" s="41"/>
      <c r="J62" s="41"/>
      <c r="K62" s="41"/>
      <c r="L62" s="41"/>
      <c r="M62" s="41"/>
      <c r="N62" s="41"/>
      <c r="O62" s="41"/>
      <c r="P62" s="41"/>
      <c r="Q62" s="34">
        <f t="shared" si="0"/>
        <v>1824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>
        <v>6</v>
      </c>
      <c r="I63" s="26"/>
      <c r="J63" s="26"/>
      <c r="K63" s="26"/>
      <c r="L63" s="26"/>
      <c r="M63" s="26"/>
      <c r="N63" s="26"/>
      <c r="O63" s="42"/>
      <c r="P63" s="26"/>
      <c r="Q63" s="27">
        <f t="shared" si="0"/>
        <v>6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>
        <v>1442</v>
      </c>
      <c r="I64" s="41"/>
      <c r="J64" s="41"/>
      <c r="K64" s="41"/>
      <c r="L64" s="41"/>
      <c r="M64" s="41"/>
      <c r="N64" s="41"/>
      <c r="O64" s="41"/>
      <c r="P64" s="41"/>
      <c r="Q64" s="34">
        <f t="shared" si="0"/>
        <v>1442</v>
      </c>
    </row>
    <row r="65" spans="1:17" ht="15.75">
      <c r="A65" s="23" t="s">
        <v>49</v>
      </c>
      <c r="B65" s="24"/>
      <c r="C65" s="35"/>
      <c r="D65" s="25" t="s">
        <v>20</v>
      </c>
      <c r="E65" s="26"/>
      <c r="F65" s="26"/>
      <c r="G65" s="26"/>
      <c r="H65" s="26">
        <v>3</v>
      </c>
      <c r="I65" s="26"/>
      <c r="J65" s="26"/>
      <c r="K65" s="26"/>
      <c r="L65" s="26">
        <v>5</v>
      </c>
      <c r="M65" s="26"/>
      <c r="N65" s="26"/>
      <c r="O65" s="42"/>
      <c r="P65" s="26"/>
      <c r="Q65" s="27">
        <f t="shared" si="0"/>
        <v>8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>
        <v>1154</v>
      </c>
      <c r="I66" s="41"/>
      <c r="J66" s="41"/>
      <c r="K66" s="41"/>
      <c r="L66" s="41">
        <v>25541</v>
      </c>
      <c r="M66" s="41"/>
      <c r="N66" s="41"/>
      <c r="O66" s="41"/>
      <c r="P66" s="41"/>
      <c r="Q66" s="43">
        <f t="shared" si="0"/>
        <v>26695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>
        <v>794</v>
      </c>
      <c r="I70" s="41">
        <v>20232</v>
      </c>
      <c r="J70" s="41"/>
      <c r="K70" s="41"/>
      <c r="L70" s="41">
        <v>16658</v>
      </c>
      <c r="M70" s="41">
        <v>730</v>
      </c>
      <c r="N70" s="41">
        <v>252</v>
      </c>
      <c r="O70" s="41"/>
      <c r="P70" s="41"/>
      <c r="Q70" s="34">
        <f t="shared" si="0"/>
        <v>38666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>
        <v>586</v>
      </c>
      <c r="H72" s="41">
        <v>28547</v>
      </c>
      <c r="I72" s="41">
        <v>14380</v>
      </c>
      <c r="J72" s="41"/>
      <c r="K72" s="41"/>
      <c r="L72" s="41">
        <f>50806*172442/777224</f>
        <v>11272.28218891851</v>
      </c>
      <c r="M72" s="41">
        <f>(M19+M29+M48+M70)*0.2705</f>
        <v>1194.2575000000002</v>
      </c>
      <c r="N72" s="41">
        <f>3554*0.22394</f>
        <v>795.88276</v>
      </c>
      <c r="O72" s="41"/>
      <c r="P72" s="41"/>
      <c r="Q72" s="34">
        <f>SUM(E72:P72)</f>
        <v>56775.422448918514</v>
      </c>
    </row>
    <row r="73" spans="1:17" ht="15.75">
      <c r="A73" s="65" t="s">
        <v>54</v>
      </c>
      <c r="B73" s="66"/>
      <c r="C73" s="67"/>
      <c r="D73" s="68"/>
      <c r="E73" s="69">
        <f aca="true" t="shared" si="1" ref="E73:Q73">E7+E9+E11+E13+E15+E17+E19+E21+E23+E25+E27+E29+E31+E33+E35+E37+E39+E41+E43+E46+E48+E50+E52+E54+E56+E58+E60+E62+E64+E66+E68+E70+E72</f>
        <v>0</v>
      </c>
      <c r="F73" s="69">
        <f t="shared" si="1"/>
        <v>0</v>
      </c>
      <c r="G73" s="69">
        <f t="shared" si="1"/>
        <v>2265</v>
      </c>
      <c r="H73" s="69">
        <f t="shared" si="1"/>
        <v>193405</v>
      </c>
      <c r="I73" s="69">
        <f t="shared" si="1"/>
        <v>76099</v>
      </c>
      <c r="J73" s="69">
        <f t="shared" si="1"/>
        <v>0</v>
      </c>
      <c r="K73" s="69">
        <f t="shared" si="1"/>
        <v>0</v>
      </c>
      <c r="L73" s="69">
        <f t="shared" si="1"/>
        <v>62078.282188918514</v>
      </c>
      <c r="M73" s="69">
        <f t="shared" si="1"/>
        <v>5609.2575</v>
      </c>
      <c r="N73" s="69">
        <f t="shared" si="1"/>
        <v>4349.88276</v>
      </c>
      <c r="O73" s="69">
        <f t="shared" si="1"/>
        <v>0</v>
      </c>
      <c r="P73" s="69">
        <f t="shared" si="1"/>
        <v>0</v>
      </c>
      <c r="Q73" s="69">
        <f t="shared" si="1"/>
        <v>343806.4224489185</v>
      </c>
    </row>
    <row r="74" spans="1:17" ht="15.75">
      <c r="A74" s="70" t="s">
        <v>55</v>
      </c>
      <c r="B74" s="71"/>
      <c r="C74" s="72" t="s">
        <v>56</v>
      </c>
      <c r="D74" s="73"/>
      <c r="E74" s="74">
        <v>10712.69</v>
      </c>
      <c r="F74" s="75">
        <v>10712.69</v>
      </c>
      <c r="G74" s="74">
        <v>10710.83</v>
      </c>
      <c r="H74" s="74">
        <v>10710.83</v>
      </c>
      <c r="I74" s="74">
        <v>10710.83</v>
      </c>
      <c r="J74" s="74">
        <v>10710.83</v>
      </c>
      <c r="K74" s="74">
        <v>10710.83</v>
      </c>
      <c r="L74" s="74">
        <v>10710.83</v>
      </c>
      <c r="M74" s="74">
        <v>10710.83</v>
      </c>
      <c r="N74" s="74">
        <v>10710.83</v>
      </c>
      <c r="O74" s="74">
        <v>10710.83</v>
      </c>
      <c r="P74" s="74">
        <v>10710.83</v>
      </c>
      <c r="Q74" s="76">
        <f>SUM(E74:P74)</f>
        <v>128533.68000000001</v>
      </c>
    </row>
    <row r="75" spans="1:17" ht="15.75">
      <c r="A75" s="77"/>
      <c r="B75" s="78"/>
      <c r="C75" s="79" t="s">
        <v>57</v>
      </c>
      <c r="D75" s="73"/>
      <c r="E75" s="74">
        <v>10422.77</v>
      </c>
      <c r="F75" s="75">
        <v>9543.27</v>
      </c>
      <c r="G75" s="74">
        <v>10903.05</v>
      </c>
      <c r="H75" s="74">
        <v>10163.77</v>
      </c>
      <c r="I75" s="74">
        <v>7855.55</v>
      </c>
      <c r="J75" s="74">
        <v>9588.98</v>
      </c>
      <c r="K75" s="74">
        <v>13891.27</v>
      </c>
      <c r="L75" s="74">
        <v>10138.64</v>
      </c>
      <c r="M75" s="74">
        <v>7641.22</v>
      </c>
      <c r="N75" s="74">
        <v>11804.53</v>
      </c>
      <c r="O75" s="74">
        <v>14982.68</v>
      </c>
      <c r="P75" s="74">
        <v>11429.05</v>
      </c>
      <c r="Q75" s="76">
        <f>SUM(E75:P75)</f>
        <v>128364.78000000001</v>
      </c>
    </row>
    <row r="76" spans="6:17" ht="12.75">
      <c r="F76" s="3"/>
      <c r="Q76" s="4"/>
    </row>
    <row r="77" spans="6:17" ht="12.75">
      <c r="F77" s="3"/>
      <c r="M77">
        <v>4415</v>
      </c>
      <c r="Q77" s="4"/>
    </row>
    <row r="79" ht="18">
      <c r="Q79" s="80">
        <f>Q73-Q72-Q70</f>
        <v>248365</v>
      </c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2012-01-29T12:20:36Z</dcterms:created>
  <dcterms:modified xsi:type="dcterms:W3CDTF">2012-01-29T12:20:36Z</dcterms:modified>
  <cp:category/>
  <cp:version/>
  <cp:contentType/>
  <cp:contentStatus/>
</cp:coreProperties>
</file>