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Своб.30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<sst xmlns="http://schemas.openxmlformats.org/spreadsheetml/2006/main" count="116" uniqueCount="58">
  <si>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№30 по ул. Свобода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</si>
  <si>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</si>
  <si>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</si>
  <si>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</si>
  <si>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</si>
  <si>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</si>
  <si>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</si>
  <si>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</si>
  <si>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</si>
  <si>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</si>
  <si>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</si>
  <si>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</si>
  <si>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</si>
  <si>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</si>
  <si>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</si>
  <si>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</si>
  <si>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</si>
  <si>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</si>
  <si>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</si>
  <si>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</si>
  <si>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</si>
  <si>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  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</si>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</sst>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1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9"/>
  <sheetViews>
    <sheetView tabSelected="1" workbookViewId="0" topLeftCell="A56">
      <pane xSplit="4" topLeftCell="E1" activePane="topRight" state="frozen"/>
      <selection pane="topRight" activeCell="M75" sqref="M75"/>
    </sheetView>
  </sheetViews>
  <sheetFormatPr defaultColWidth="9.00390625" defaultRowHeight="12.75"/>
  <cols>
    <col min="17" max="17" width="10.62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>
        <f>2+5</f>
        <v>7</v>
      </c>
      <c r="O14" s="42"/>
      <c r="P14" s="26"/>
      <c r="Q14" s="27">
        <f t="shared" si="0"/>
        <v>7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>
        <f>1709+5837</f>
        <v>7546</v>
      </c>
      <c r="O15" s="41"/>
      <c r="P15" s="41"/>
      <c r="Q15" s="43">
        <f t="shared" si="0"/>
        <v>7546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>
        <v>2</v>
      </c>
      <c r="H18" s="26"/>
      <c r="I18" s="26"/>
      <c r="J18" s="26"/>
      <c r="K18" s="26">
        <v>4</v>
      </c>
      <c r="L18" s="26">
        <v>21</v>
      </c>
      <c r="M18" s="26">
        <f>1+6</f>
        <v>7</v>
      </c>
      <c r="N18" s="26"/>
      <c r="O18" s="42"/>
      <c r="P18" s="26"/>
      <c r="Q18" s="27">
        <f t="shared" si="0"/>
        <v>34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>
        <v>2531</v>
      </c>
      <c r="H19" s="41"/>
      <c r="I19" s="41"/>
      <c r="J19" s="41"/>
      <c r="K19" s="41">
        <v>1534</v>
      </c>
      <c r="L19" s="41">
        <v>17293</v>
      </c>
      <c r="M19" s="41">
        <f>300+2302</f>
        <v>2602</v>
      </c>
      <c r="N19" s="41"/>
      <c r="O19" s="41"/>
      <c r="P19" s="41"/>
      <c r="Q19" s="34">
        <f t="shared" si="0"/>
        <v>23960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>
        <v>2</v>
      </c>
      <c r="K24" s="26"/>
      <c r="L24" s="26"/>
      <c r="M24" s="26">
        <v>1</v>
      </c>
      <c r="N24" s="26"/>
      <c r="O24" s="42"/>
      <c r="P24" s="26"/>
      <c r="Q24" s="27">
        <f t="shared" si="0"/>
        <v>3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>
        <v>1872</v>
      </c>
      <c r="K25" s="41"/>
      <c r="L25" s="41"/>
      <c r="M25" s="41">
        <v>938</v>
      </c>
      <c r="N25" s="41"/>
      <c r="O25" s="41"/>
      <c r="P25" s="41"/>
      <c r="Q25" s="34">
        <f t="shared" si="0"/>
        <v>2810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/>
      <c r="H28" s="26"/>
      <c r="I28" s="26"/>
      <c r="J28" s="42"/>
      <c r="K28" s="26"/>
      <c r="L28" s="26">
        <v>5</v>
      </c>
      <c r="M28" s="26">
        <v>5</v>
      </c>
      <c r="N28" s="26">
        <f>3</f>
        <v>3</v>
      </c>
      <c r="O28" s="26"/>
      <c r="P28" s="26"/>
      <c r="Q28" s="27">
        <f t="shared" si="0"/>
        <v>13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/>
      <c r="H29" s="41"/>
      <c r="I29" s="41"/>
      <c r="J29" s="41"/>
      <c r="K29" s="41"/>
      <c r="L29" s="41">
        <v>1169</v>
      </c>
      <c r="M29" s="41">
        <v>774</v>
      </c>
      <c r="N29" s="41">
        <v>465</v>
      </c>
      <c r="O29" s="41"/>
      <c r="P29" s="41"/>
      <c r="Q29" s="34">
        <f t="shared" si="0"/>
        <v>2408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22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>
        <v>144</v>
      </c>
      <c r="N48" s="41"/>
      <c r="O48" s="41"/>
      <c r="P48" s="41"/>
      <c r="Q48" s="34">
        <f t="shared" si="0"/>
        <v>144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22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/>
      <c r="J70" s="41">
        <v>81</v>
      </c>
      <c r="K70" s="41">
        <v>291</v>
      </c>
      <c r="L70" s="41">
        <v>2084</v>
      </c>
      <c r="M70" s="41">
        <v>809</v>
      </c>
      <c r="N70" s="41">
        <f>144+685</f>
        <v>829</v>
      </c>
      <c r="O70" s="41"/>
      <c r="P70" s="41"/>
      <c r="Q70" s="34">
        <f t="shared" si="0"/>
        <v>4094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/>
      <c r="G72" s="41">
        <v>883</v>
      </c>
      <c r="H72" s="41"/>
      <c r="I72" s="41"/>
      <c r="J72" s="41">
        <v>129</v>
      </c>
      <c r="K72" s="41">
        <v>343</v>
      </c>
      <c r="L72" s="41">
        <f>20546*172442/777224</f>
        <v>4558.522809383138</v>
      </c>
      <c r="M72" s="41">
        <f>(M19+M25+M29+M48+M70)*0.2705</f>
        <v>1424.7235</v>
      </c>
      <c r="N72" s="41">
        <f>8840*0.22395</f>
        <v>1979.718</v>
      </c>
      <c r="O72" s="41"/>
      <c r="P72" s="41"/>
      <c r="Q72" s="34">
        <f>SUM(E72:P72)</f>
        <v>9317.964309383138</v>
      </c>
    </row>
    <row r="73" spans="1:17" ht="15.75">
      <c r="A73" s="65" t="s">
        <v>54</v>
      </c>
      <c r="B73" s="66"/>
      <c r="C73" s="67"/>
      <c r="D73" s="68"/>
      <c r="E73" s="69">
        <f aca="true" t="shared" si="1" ref="E73:Q73">E7+E9+E11+E13+E15+E17+E19+E21+E23+E25+E27+E29+E31+E33+E35+E37+E39+E41+E43+E46+E48+E50+E52+E54+E56+E58+E60+E62+E64+E66+E68+E70+E72</f>
        <v>0</v>
      </c>
      <c r="F73" s="69">
        <f t="shared" si="1"/>
        <v>0</v>
      </c>
      <c r="G73" s="69">
        <f t="shared" si="1"/>
        <v>3414</v>
      </c>
      <c r="H73" s="69">
        <f t="shared" si="1"/>
        <v>0</v>
      </c>
      <c r="I73" s="69">
        <f t="shared" si="1"/>
        <v>0</v>
      </c>
      <c r="J73" s="69">
        <f t="shared" si="1"/>
        <v>2082</v>
      </c>
      <c r="K73" s="69">
        <f t="shared" si="1"/>
        <v>2168</v>
      </c>
      <c r="L73" s="69">
        <f t="shared" si="1"/>
        <v>25104.52280938314</v>
      </c>
      <c r="M73" s="69">
        <f t="shared" si="1"/>
        <v>6691.7235</v>
      </c>
      <c r="N73" s="69">
        <f t="shared" si="1"/>
        <v>10819.718</v>
      </c>
      <c r="O73" s="69">
        <f t="shared" si="1"/>
        <v>0</v>
      </c>
      <c r="P73" s="69">
        <f t="shared" si="1"/>
        <v>0</v>
      </c>
      <c r="Q73" s="69">
        <f t="shared" si="1"/>
        <v>50279.96430938314</v>
      </c>
    </row>
    <row r="74" spans="1:17" ht="15.75">
      <c r="A74" s="70" t="s">
        <v>55</v>
      </c>
      <c r="B74" s="71"/>
      <c r="C74" s="72" t="s">
        <v>56</v>
      </c>
      <c r="D74" s="73"/>
      <c r="E74" s="74">
        <v>9536.97</v>
      </c>
      <c r="F74" s="75">
        <v>9536.97</v>
      </c>
      <c r="G74" s="74">
        <v>9537.07</v>
      </c>
      <c r="H74" s="74">
        <v>9537.29</v>
      </c>
      <c r="I74" s="74">
        <v>9537.29</v>
      </c>
      <c r="J74" s="74">
        <v>9537.29</v>
      </c>
      <c r="K74" s="74">
        <v>9537.29</v>
      </c>
      <c r="L74" s="74">
        <v>9537.29</v>
      </c>
      <c r="M74" s="74">
        <v>9535.37</v>
      </c>
      <c r="N74" s="74">
        <v>9535.37</v>
      </c>
      <c r="O74" s="74">
        <v>9535.37</v>
      </c>
      <c r="P74" s="74">
        <v>9535.37</v>
      </c>
      <c r="Q74" s="76">
        <f>SUM(E74:P74)</f>
        <v>114438.94</v>
      </c>
    </row>
    <row r="75" spans="1:17" ht="15.75">
      <c r="A75" s="77"/>
      <c r="B75" s="78"/>
      <c r="C75" s="79" t="s">
        <v>57</v>
      </c>
      <c r="D75" s="73"/>
      <c r="E75" s="74">
        <v>7754.25</v>
      </c>
      <c r="F75" s="75">
        <v>9860.25</v>
      </c>
      <c r="G75" s="74">
        <v>9623.86</v>
      </c>
      <c r="H75" s="74">
        <v>8526.98</v>
      </c>
      <c r="I75" s="74">
        <v>10459.36</v>
      </c>
      <c r="J75" s="74">
        <v>9029.54</v>
      </c>
      <c r="K75" s="74">
        <v>8475.21</v>
      </c>
      <c r="L75" s="74">
        <v>10459.83</v>
      </c>
      <c r="M75" s="74">
        <v>7756.66</v>
      </c>
      <c r="N75" s="74">
        <v>11088.72</v>
      </c>
      <c r="O75" s="74">
        <v>9390.22</v>
      </c>
      <c r="P75" s="74">
        <v>14414.95</v>
      </c>
      <c r="Q75" s="76">
        <f>SUM(E75:P75)</f>
        <v>116839.83</v>
      </c>
    </row>
    <row r="76" spans="6:17" ht="12.75">
      <c r="F76" s="3"/>
      <c r="Q76" s="4"/>
    </row>
    <row r="77" spans="6:17" ht="12.75">
      <c r="F77" s="3"/>
      <c r="L77" s="80">
        <f>L73-L70</f>
        <v>23020.52280938314</v>
      </c>
      <c r="Q77" s="4"/>
    </row>
    <row r="79" ht="12.75">
      <c r="M79">
        <v>4777</v>
      </c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2012-01-29T12:20:33Z</dcterms:created>
  <dcterms:modified xsi:type="dcterms:W3CDTF">2012-01-29T12:20:34Z</dcterms:modified>
  <cp:category/>
  <cp:version/>
  <cp:contentType/>
  <cp:contentStatus/>
</cp:coreProperties>
</file>